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<sst xmlns="http://schemas.openxmlformats.org/spreadsheetml/2006/main" count="181" uniqueCount="108">
  <si>
    <t>Odbudowa drogi ul. Topolowa</t>
  </si>
  <si>
    <t>Załącznik nr 10 – Kosztorys ofertowy</t>
  </si>
  <si>
    <t>Lp.</t>
  </si>
  <si>
    <t>Numer SST</t>
  </si>
  <si>
    <t>Wyszczególnienie elementów rozliczeniowych</t>
  </si>
  <si>
    <t>Jednostka</t>
  </si>
  <si>
    <t>Cena jedn.</t>
  </si>
  <si>
    <t>Wartość brutto</t>
  </si>
  <si>
    <t>nazwa</t>
  </si>
  <si>
    <t>ilość</t>
  </si>
  <si>
    <t>I</t>
  </si>
  <si>
    <t>Roboty przygotowawcze i rozbiórkowe</t>
  </si>
  <si>
    <t>D.01.01.01</t>
  </si>
  <si>
    <t>Roboty pomiarowe przy robotach drogowych</t>
  </si>
  <si>
    <t>km</t>
  </si>
  <si>
    <t>D.05.03.11</t>
  </si>
  <si>
    <t>Frezowania nawierzchni bitumicznej o gr. 4 cm z wywozem i utylizacją materiału                                    Skrzyżowanie z ul. Spacerową 54,00 m2</t>
  </si>
  <si>
    <t>m2</t>
  </si>
  <si>
    <t>D.01.02.04</t>
  </si>
  <si>
    <t>Mechaniczna rozbiórka nawierzchni z płyt drogowych betonowych sześciokątnych o gr. 15 cm, materiał Inwestora, wywóz na składowisko wskazana przez Inwestora do 4km</t>
  </si>
  <si>
    <t>Mechaniczne rozebranie nawierzchni z mieszanki mineralno-asfaltowej śr. gr 10 cm
Skrzyżowanie z ul. Akacjową 163,50m2, pod kanał 8mb*1,00</t>
  </si>
  <si>
    <t xml:space="preserve">Rozebranie krawężników betonowych 15x30cm wraz z ławą betonową </t>
  </si>
  <si>
    <t>m</t>
  </si>
  <si>
    <t>Rozebranie obrzeży betonowych 8x30cm na podsypce cem.-piaskowej</t>
  </si>
  <si>
    <t>Rozebranie chodników z płyt betonowych 35x35x5 cm na podsypce piaskowej</t>
  </si>
  <si>
    <t>Rozebranie chodników z mieszanek mineralno-bitumicznych śr. gr. 3 cm</t>
  </si>
  <si>
    <t xml:space="preserve">Rozebranie nawierzchni z kostki kamiennej nieregularnej o wys. 8 cm na podsypce cem.piaskowej (przygotowanie materiału do ponownego wbudowania 90% do odzysku 8,10m2) – nawierzchnia zjazdu </t>
  </si>
  <si>
    <t>Rozebranie nawierzchni chodników z kostki betonowej o gr. 6 cm na podsypce cem.piaskowej (przygotowanie materiału do ponownego wbudowania 90% do odzysku 153,00m2) – chodnik strona prawa</t>
  </si>
  <si>
    <t xml:space="preserve">Wywóz materiałów z rozbiórki wraz z utylizacją             163,50*0,10+244,00*0,15*0,30+219,00*0,08*0,30+106,50*0,05+126,10*0,03                            </t>
  </si>
  <si>
    <t>m3</t>
  </si>
  <si>
    <t>II</t>
  </si>
  <si>
    <t>Roboty ziemne</t>
  </si>
  <si>
    <t>D.04.01.01</t>
  </si>
  <si>
    <t>Wykonanie koryta na poszerzeniach jezdni w gruncie kat II-IV – głębokość 13cm                                           531,00m2</t>
  </si>
  <si>
    <t>Wykonanie koryta na poszerzeniach jezdni w gruncie kat II-IV – głębokość 18cm                                           163,50m2+8,00m2</t>
  </si>
  <si>
    <t>Wykonanie koryta na poszerzeniach zjazdów w gruncie kat II-IV – głębokość 25cm                                           27,00m2</t>
  </si>
  <si>
    <t>Wykonanie koryta na poszerzeniach chodników w gruncie kat II-IV – głębokość 20cm                               386,00m2</t>
  </si>
  <si>
    <t>Wywóz ziemi samochodami samowyładowczymi wywóz i utylizacja</t>
  </si>
  <si>
    <t>III</t>
  </si>
  <si>
    <t>Podbudowy</t>
  </si>
  <si>
    <t>Mechaniczne profilowanie i zagęszenie podłoża pod warstwy konstrukcujne nawierzchni,
Zjazdy: 27,00
Chodniki: 386,00                                                         Jezdnia: 702,50</t>
  </si>
  <si>
    <t>D.04.04.02</t>
  </si>
  <si>
    <t>Podbudowa z kruszywa łamanego 0/31,5 stabilizowanego mechanicznie - grub.po zagęszcz. 20 cm jezdnia: 702,50, zjazdy: 27,00</t>
  </si>
  <si>
    <t>Podbudowa z kruszywa łamanego 0/31,5 stabilizowanego mechanicznie - grub.po zagęszcz. 15 cm chodniki: 386,00</t>
  </si>
  <si>
    <t>IV</t>
  </si>
  <si>
    <t>Elementy dróg</t>
  </si>
  <si>
    <t>D.08.03.01</t>
  </si>
  <si>
    <t>Obrzeża betonowe o wym. 30x8 cm na podsypce cem. Piaskowej wraz z wykonaniem ławy betonowej  z betonu C 12/15 (0.04m3/mb)</t>
  </si>
  <si>
    <t>mb</t>
  </si>
  <si>
    <t>D.08.01.01</t>
  </si>
  <si>
    <t xml:space="preserve">Krawężniki betonowe o wym. 15x30 cm na podsypce cem.piaskowej wraz z wykonaniem ławy betonowej z betonu C 12/15 (0.06m3/mb) </t>
  </si>
  <si>
    <t>V</t>
  </si>
  <si>
    <t>Nawierzchnie</t>
  </si>
  <si>
    <t>D.04.03.01</t>
  </si>
  <si>
    <t>Oczyszczenie i skropienie nawierzchni drogowej asfaltem jezdnia: 748,00</t>
  </si>
  <si>
    <t>D.05.03.05</t>
  </si>
  <si>
    <t>Nawierzchnia z mieszanek mineralno-asfaltowej AC16W - warstwa wiążąca - grub.po zagęszcz. 4 cm,
Jezdnia</t>
  </si>
  <si>
    <t>Nawierzchnia z mieszanek mineralno-asfaltowej AC11S - warstwa ścieralna - grub.po zagęszcz. 4 cm, jezdnia</t>
  </si>
  <si>
    <t>Nawierzchnie z kostki brukowej betonowej grub. 6 cm na podsypce cementowo-piaskowej (1:4) o gr. 3 cm       chodnik (153,00m2 kostki z rozbiórki)</t>
  </si>
  <si>
    <t>D.06.01.01</t>
  </si>
  <si>
    <t>Nawierzchnia z kostki kamiennej 8/11 cm na podsypce cementowo – piaskowej (1:4) o gr. 5cm – zjazdy (8,10m2 kostki z rozbiórki)</t>
  </si>
  <si>
    <t>VI</t>
  </si>
  <si>
    <t>Roboty wykończeniowe</t>
  </si>
  <si>
    <t>D.03.02.01</t>
  </si>
  <si>
    <t>Regulacja pionowa studzienek dla włazów kanałowych</t>
  </si>
  <si>
    <t>szt.</t>
  </si>
  <si>
    <t>Regulacja pionowa studzienek dla zaworów wodociągowych i gazowych</t>
  </si>
  <si>
    <t>Regulacja pionowa studzienek dla studzienek telefonicznych</t>
  </si>
  <si>
    <t>Regulacja pionowa studzienek dla kratek ściekowych ulicznych</t>
  </si>
  <si>
    <t>VII</t>
  </si>
  <si>
    <t>Remont kanalizacji deszczowej</t>
  </si>
  <si>
    <t>D.02.01.01</t>
  </si>
  <si>
    <t>Ręczne lub mechaniczne roboty ziemne, wraz z robotami pomiarowymi, podwieszeniem sieci obcych i transportem urobku na składowisko i utylizację              zmiana lokalizacji wpustów                                    1,0*(1,0+0,20)*(4,88+2,01)=8,27                                   wpusty 2 szt. 1,7*1,7*(2*1,0+2*0,2)=6,94</t>
  </si>
  <si>
    <t>D.03.01.01</t>
  </si>
  <si>
    <t xml:space="preserve">Demontaż przykanalików wraz z robotami ziemnymi wywozem i utylizacją materiału z rozbiórki, przykanalik fi 200 </t>
  </si>
  <si>
    <t>Demontaż kolektora deszczowego wraz z robotami ziemnymi wywozem i utylizacją materiału z rozbiórki, fi 300</t>
  </si>
  <si>
    <t>Demontaż studni rewizyjnych fi 1000 wraz z robotami ziemnymi wywozem i utylizacja gruzu, włazy żeliwne wywóz na składowisko inwestora (do 4km)</t>
  </si>
  <si>
    <t>Demontaż studzienek ściekowych ulicznych betonowych o śr. 500 mm wraz z niezbędnymi robotami ziemnymi wywozem i utylizacja gruzu, włazy żeliwne wywóz na składowisko inwestora (do 4 km)</t>
  </si>
  <si>
    <t>Podłoża pod kanały i obiekty z materiałów sypkich        1,00*0,20*(109,00+12,50)</t>
  </si>
  <si>
    <t>Podłoża betonowe – Beton C12/15                                studnie 3,14*0,75*0,75*0,15*2</t>
  </si>
  <si>
    <t>Podłoża betonowe – Beton C8/10                                wpusty 3,14*0,35*0,35*0,10*4</t>
  </si>
  <si>
    <t>Obsypka rurociągu kruszywem dowiezionym                  fi 200 = 1*(0,25+0,30)*12,50                                         fi 315 = 1*(0,32+0,32)*109,00                                       - kubatura rur = (109*3,14*0,16*0,16)+(12,50*3,14*0,10*0,10) = 9,15</t>
  </si>
  <si>
    <t>Zasypywanie wykopów liniowych i obiektowych (ręczne i mechaniczne) wraz z dowozem i kosztami zakupu gruntu</t>
  </si>
  <si>
    <t>wykopy liniowe</t>
  </si>
  <si>
    <t>1,0*((2,80+1,34)/2-0,28)*62=110,98</t>
  </si>
  <si>
    <t>1,0*((1,34+2,32)/2-0,28)*47=72,85</t>
  </si>
  <si>
    <t>1,0*(1,0-0,32)*12,5=8,50</t>
  </si>
  <si>
    <t>1,0*1,0*(6,02+4,53-0,28*2)=9,99</t>
  </si>
  <si>
    <t>wykopy obiektowe</t>
  </si>
  <si>
    <t>Studnie 3,10*3,10*(2,8+1,34-2*0,28+2*0,15)=37,29</t>
  </si>
  <si>
    <t>Wpusty 1,7*1,7*(1,0*4+0,20*4-0,28*4)=10,63</t>
  </si>
  <si>
    <t>zasypanie wykopu (zmiana lokalizacji wpustów) = 10,55</t>
  </si>
  <si>
    <t>kubatura wbudowania</t>
  </si>
  <si>
    <t>Obsypka = 67,49</t>
  </si>
  <si>
    <t>Studnie 3,14*0,50*0,50*(2,8+1,34-2*0,28+2*0,15)=3,05</t>
  </si>
  <si>
    <t>Wpusty3,14*0,25*0,25*(1,0*4+0,20*4-0,28*4)=10,63</t>
  </si>
  <si>
    <t>podłoże bet. = 0,53+0,15=0,68</t>
  </si>
  <si>
    <t>Kanał z rur PVC fi 315 mm SN8</t>
  </si>
  <si>
    <t>Przykanaliki z rur PVC fi 200 mm SN8</t>
  </si>
  <si>
    <t>Warstwa wyrównawcza – zaprawa cementowa M12       3.14*0.75*0.75*2+3.14*0.5*0.35*4</t>
  </si>
  <si>
    <t>Studnie rewizyjne betonowe fi 1000</t>
  </si>
  <si>
    <t>Studzienki ściekowe uliczne betonowe fi 500 z osadnikiem</t>
  </si>
  <si>
    <t>Próby szczelności</t>
  </si>
  <si>
    <t>odc.</t>
  </si>
  <si>
    <t>Wykonanie dokumentacji geodezyjnej powykonawczej</t>
  </si>
  <si>
    <t>kpl.</t>
  </si>
  <si>
    <t>Razem brutto</t>
  </si>
  <si>
    <t>zł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</si>
</sst>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0.000"/>
  </numFmts>
  <fonts count="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left"/>
    </xf>
    <xf numFmtId="164" fontId="2" fillId="0" borderId="4" xfId="0" applyFont="1" applyBorder="1" applyAlignment="1">
      <alignment/>
    </xf>
    <xf numFmtId="164" fontId="0" fillId="0" borderId="4" xfId="0" applyBorder="1" applyAlignment="1">
      <alignment/>
    </xf>
    <xf numFmtId="164" fontId="0" fillId="0" borderId="6" xfId="0" applyBorder="1" applyAlignment="1">
      <alignment/>
    </xf>
    <xf numFmtId="164" fontId="0" fillId="0" borderId="5" xfId="0" applyBorder="1" applyAlignment="1">
      <alignment horizontal="left" vertical="center"/>
    </xf>
    <xf numFmtId="164" fontId="0" fillId="0" borderId="4" xfId="0" applyFont="1" applyBorder="1" applyAlignment="1">
      <alignment horizontal="left"/>
    </xf>
    <xf numFmtId="164" fontId="0" fillId="0" borderId="4" xfId="0" applyFont="1" applyBorder="1" applyAlignment="1">
      <alignment horizontal="left" vertical="center" wrapText="1"/>
    </xf>
    <xf numFmtId="164" fontId="0" fillId="0" borderId="4" xfId="0" applyFont="1" applyBorder="1" applyAlignment="1">
      <alignment vertical="center"/>
    </xf>
    <xf numFmtId="165" fontId="0" fillId="0" borderId="4" xfId="0" applyNumberFormat="1" applyBorder="1" applyAlignment="1">
      <alignment horizontal="left" vertical="center"/>
    </xf>
    <xf numFmtId="166" fontId="0" fillId="0" borderId="4" xfId="0" applyNumberFormat="1" applyBorder="1" applyAlignment="1">
      <alignment vertical="center"/>
    </xf>
    <xf numFmtId="166" fontId="0" fillId="0" borderId="6" xfId="0" applyNumberFormat="1" applyBorder="1" applyAlignment="1">
      <alignment vertical="center"/>
    </xf>
    <xf numFmtId="164" fontId="0" fillId="0" borderId="0" xfId="0" applyNumberFormat="1" applyAlignment="1">
      <alignment/>
    </xf>
    <xf numFmtId="164" fontId="0" fillId="0" borderId="4" xfId="0" applyFont="1" applyBorder="1" applyAlignment="1">
      <alignment horizontal="left" vertical="center"/>
    </xf>
    <xf numFmtId="164" fontId="2" fillId="0" borderId="5" xfId="0" applyFont="1" applyBorder="1" applyAlignment="1">
      <alignment horizontal="left" vertical="center"/>
    </xf>
    <xf numFmtId="164" fontId="2" fillId="0" borderId="4" xfId="0" applyFont="1" applyBorder="1" applyAlignment="1">
      <alignment vertical="center"/>
    </xf>
    <xf numFmtId="164" fontId="0" fillId="0" borderId="4" xfId="0" applyFont="1" applyBorder="1" applyAlignment="1">
      <alignment vertical="center" wrapText="1"/>
    </xf>
    <xf numFmtId="164" fontId="0" fillId="0" borderId="5" xfId="0" applyFont="1" applyBorder="1" applyAlignment="1">
      <alignment horizontal="left" vertical="center"/>
    </xf>
    <xf numFmtId="167" fontId="0" fillId="0" borderId="0" xfId="0" applyNumberFormat="1" applyAlignment="1">
      <alignment/>
    </xf>
    <xf numFmtId="164" fontId="0" fillId="0" borderId="5" xfId="0" applyFill="1" applyBorder="1" applyAlignment="1">
      <alignment horizontal="left" vertical="center"/>
    </xf>
    <xf numFmtId="164" fontId="0" fillId="0" borderId="4" xfId="0" applyFont="1" applyFill="1" applyBorder="1" applyAlignment="1">
      <alignment vertical="center"/>
    </xf>
    <xf numFmtId="164" fontId="0" fillId="0" borderId="4" xfId="0" applyFont="1" applyFill="1" applyBorder="1" applyAlignment="1">
      <alignment horizontal="left" vertical="center" wrapText="1"/>
    </xf>
    <xf numFmtId="165" fontId="0" fillId="0" borderId="4" xfId="0" applyNumberFormat="1" applyFill="1" applyBorder="1" applyAlignment="1">
      <alignment horizontal="left" vertical="center"/>
    </xf>
    <xf numFmtId="166" fontId="0" fillId="0" borderId="4" xfId="0" applyNumberFormat="1" applyFill="1" applyBorder="1" applyAlignment="1">
      <alignment vertical="center"/>
    </xf>
    <xf numFmtId="166" fontId="0" fillId="0" borderId="6" xfId="0" applyNumberFormat="1" applyFill="1" applyBorder="1" applyAlignment="1">
      <alignment vertical="center"/>
    </xf>
    <xf numFmtId="164" fontId="0" fillId="0" borderId="4" xfId="0" applyFont="1" applyBorder="1" applyAlignment="1">
      <alignment/>
    </xf>
    <xf numFmtId="165" fontId="0" fillId="0" borderId="4" xfId="0" applyNumberFormat="1" applyBorder="1" applyAlignment="1">
      <alignment horizontal="left"/>
    </xf>
    <xf numFmtId="165" fontId="0" fillId="0" borderId="4" xfId="0" applyNumberFormat="1" applyBorder="1" applyAlignment="1">
      <alignment/>
    </xf>
    <xf numFmtId="164" fontId="0" fillId="0" borderId="7" xfId="0" applyFill="1" applyBorder="1" applyAlignment="1">
      <alignment horizontal="left" vertical="center"/>
    </xf>
    <xf numFmtId="164" fontId="0" fillId="0" borderId="8" xfId="0" applyFont="1" applyFill="1" applyBorder="1" applyAlignment="1">
      <alignment vertical="center"/>
    </xf>
    <xf numFmtId="164" fontId="0" fillId="0" borderId="8" xfId="0" applyFont="1" applyBorder="1" applyAlignment="1">
      <alignment/>
    </xf>
    <xf numFmtId="165" fontId="0" fillId="0" borderId="8" xfId="0" applyNumberFormat="1" applyBorder="1" applyAlignment="1">
      <alignment horizontal="left"/>
    </xf>
    <xf numFmtId="165" fontId="0" fillId="0" borderId="8" xfId="0" applyNumberFormat="1" applyBorder="1" applyAlignment="1">
      <alignment/>
    </xf>
    <xf numFmtId="166" fontId="0" fillId="0" borderId="9" xfId="0" applyNumberFormat="1" applyBorder="1" applyAlignment="1">
      <alignment vertical="center"/>
    </xf>
    <xf numFmtId="164" fontId="0" fillId="0" borderId="0" xfId="0" applyAlignment="1">
      <alignment horizontal="left"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2" fillId="0" borderId="11" xfId="0" applyFont="1" applyBorder="1" applyAlignment="1">
      <alignment horizontal="left"/>
    </xf>
    <xf numFmtId="164" fontId="2" fillId="0" borderId="11" xfId="0" applyFont="1" applyBorder="1" applyAlignment="1">
      <alignment/>
    </xf>
    <xf numFmtId="166" fontId="2" fillId="0" borderId="1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="120" zoomScaleNormal="120" workbookViewId="0" topLeftCell="A57">
      <selection activeCell="E74" sqref="E74"/>
    </sheetView>
  </sheetViews>
  <sheetFormatPr defaultColWidth="9.00390625" defaultRowHeight="12.75"/>
  <cols>
    <col min="1" max="1" width="4.00390625" style="0" customWidth="1"/>
    <col min="2" max="2" width="11.75390625" style="0" customWidth="1"/>
    <col min="3" max="3" width="46.25390625" style="0" customWidth="1"/>
    <col min="4" max="5" width="7.75390625" style="0" customWidth="1"/>
    <col min="6" max="6" width="10.125" style="0" customWidth="1"/>
    <col min="7" max="7" width="11.625" style="0" customWidth="1"/>
    <col min="9" max="9" width="17.125" style="0" customWidth="1"/>
  </cols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5" spans="1:7" ht="12.75" customHeight="1">
      <c r="A5" s="2" t="s">
        <v>2</v>
      </c>
      <c r="B5" s="3" t="s">
        <v>3</v>
      </c>
      <c r="C5" s="4" t="s">
        <v>4</v>
      </c>
      <c r="D5" s="4" t="s">
        <v>5</v>
      </c>
      <c r="E5" s="4"/>
      <c r="F5" s="3" t="s">
        <v>6</v>
      </c>
      <c r="G5" s="5" t="s">
        <v>7</v>
      </c>
    </row>
    <row r="6" spans="1:7" ht="12.75">
      <c r="A6" s="2"/>
      <c r="B6" s="3"/>
      <c r="C6" s="4"/>
      <c r="D6" s="6" t="s">
        <v>8</v>
      </c>
      <c r="E6" s="6" t="s">
        <v>9</v>
      </c>
      <c r="F6" s="3"/>
      <c r="G6" s="5"/>
    </row>
    <row r="7" spans="1:7" ht="12.75">
      <c r="A7" s="7" t="s">
        <v>10</v>
      </c>
      <c r="B7" s="8" t="s">
        <v>11</v>
      </c>
      <c r="C7" s="9"/>
      <c r="D7" s="9"/>
      <c r="E7" s="9"/>
      <c r="F7" s="9"/>
      <c r="G7" s="10"/>
    </row>
    <row r="8" spans="1:10" ht="14.25">
      <c r="A8" s="11">
        <v>1</v>
      </c>
      <c r="B8" s="12" t="s">
        <v>12</v>
      </c>
      <c r="C8" s="13" t="s">
        <v>13</v>
      </c>
      <c r="D8" s="14" t="s">
        <v>14</v>
      </c>
      <c r="E8" s="15">
        <v>0.11</v>
      </c>
      <c r="F8" s="16"/>
      <c r="G8" s="17"/>
      <c r="I8" s="18"/>
      <c r="J8" s="18"/>
    </row>
    <row r="9" spans="1:10" ht="39.75">
      <c r="A9" s="11">
        <v>2</v>
      </c>
      <c r="B9" s="19" t="s">
        <v>15</v>
      </c>
      <c r="C9" s="13" t="s">
        <v>16</v>
      </c>
      <c r="D9" s="14" t="s">
        <v>17</v>
      </c>
      <c r="E9" s="15">
        <v>54</v>
      </c>
      <c r="F9" s="16"/>
      <c r="G9" s="17"/>
      <c r="I9" s="18"/>
      <c r="J9" s="18"/>
    </row>
    <row r="10" spans="1:10" ht="51">
      <c r="A10" s="11">
        <v>3</v>
      </c>
      <c r="B10" s="19" t="s">
        <v>18</v>
      </c>
      <c r="C10" s="13" t="s">
        <v>19</v>
      </c>
      <c r="D10" s="14" t="s">
        <v>17</v>
      </c>
      <c r="E10" s="15">
        <v>531</v>
      </c>
      <c r="F10" s="16"/>
      <c r="G10" s="17"/>
      <c r="I10" s="18"/>
      <c r="J10" s="18"/>
    </row>
    <row r="11" spans="1:10" ht="51">
      <c r="A11" s="11">
        <v>4</v>
      </c>
      <c r="B11" s="19" t="s">
        <v>18</v>
      </c>
      <c r="C11" s="13" t="s">
        <v>20</v>
      </c>
      <c r="D11" s="14" t="s">
        <v>17</v>
      </c>
      <c r="E11" s="15">
        <f>163.5+8</f>
        <v>171.5</v>
      </c>
      <c r="F11" s="16"/>
      <c r="G11" s="17"/>
      <c r="I11" s="18"/>
      <c r="J11" s="18"/>
    </row>
    <row r="12" spans="1:10" ht="27">
      <c r="A12" s="11">
        <v>5</v>
      </c>
      <c r="B12" s="19" t="s">
        <v>18</v>
      </c>
      <c r="C12" s="13" t="s">
        <v>21</v>
      </c>
      <c r="D12" s="14" t="s">
        <v>22</v>
      </c>
      <c r="E12" s="15">
        <v>244</v>
      </c>
      <c r="F12" s="16"/>
      <c r="G12" s="17"/>
      <c r="I12" s="18"/>
      <c r="J12" s="18"/>
    </row>
    <row r="13" spans="1:10" ht="27">
      <c r="A13" s="11">
        <v>6</v>
      </c>
      <c r="B13" s="19" t="s">
        <v>18</v>
      </c>
      <c r="C13" s="13" t="s">
        <v>23</v>
      </c>
      <c r="D13" s="14" t="s">
        <v>22</v>
      </c>
      <c r="E13" s="15">
        <v>219</v>
      </c>
      <c r="F13" s="16"/>
      <c r="G13" s="17"/>
      <c r="I13" s="18"/>
      <c r="J13" s="18"/>
    </row>
    <row r="14" spans="1:10" ht="27">
      <c r="A14" s="11">
        <v>7</v>
      </c>
      <c r="B14" s="19" t="s">
        <v>18</v>
      </c>
      <c r="C14" s="13" t="s">
        <v>24</v>
      </c>
      <c r="D14" s="14" t="s">
        <v>17</v>
      </c>
      <c r="E14" s="15">
        <v>106.5</v>
      </c>
      <c r="F14" s="16"/>
      <c r="G14" s="17"/>
      <c r="I14" s="18"/>
      <c r="J14" s="18"/>
    </row>
    <row r="15" spans="1:10" ht="27">
      <c r="A15" s="11">
        <v>8</v>
      </c>
      <c r="B15" s="19" t="s">
        <v>18</v>
      </c>
      <c r="C15" s="13" t="s">
        <v>25</v>
      </c>
      <c r="D15" s="14" t="s">
        <v>17</v>
      </c>
      <c r="E15" s="15">
        <v>126.1</v>
      </c>
      <c r="F15" s="16"/>
      <c r="G15" s="17"/>
      <c r="I15" s="18"/>
      <c r="J15" s="18"/>
    </row>
    <row r="16" spans="1:10" ht="51">
      <c r="A16" s="11">
        <v>9</v>
      </c>
      <c r="B16" s="19" t="s">
        <v>18</v>
      </c>
      <c r="C16" s="13" t="s">
        <v>26</v>
      </c>
      <c r="D16" s="14" t="s">
        <v>17</v>
      </c>
      <c r="E16" s="15">
        <v>9</v>
      </c>
      <c r="F16" s="16"/>
      <c r="G16" s="17"/>
      <c r="I16" s="18"/>
      <c r="J16" s="18"/>
    </row>
    <row r="17" spans="1:10" ht="51">
      <c r="A17" s="11">
        <v>10</v>
      </c>
      <c r="B17" s="19" t="s">
        <v>18</v>
      </c>
      <c r="C17" s="13" t="s">
        <v>27</v>
      </c>
      <c r="D17" s="14" t="s">
        <v>17</v>
      </c>
      <c r="E17" s="15">
        <v>170</v>
      </c>
      <c r="F17" s="16"/>
      <c r="G17" s="17"/>
      <c r="I17" s="18"/>
      <c r="J17" s="18"/>
    </row>
    <row r="18" spans="1:10" ht="51">
      <c r="A18" s="11">
        <v>11</v>
      </c>
      <c r="B18" s="19" t="s">
        <v>18</v>
      </c>
      <c r="C18" s="13" t="s">
        <v>28</v>
      </c>
      <c r="D18" s="14" t="s">
        <v>29</v>
      </c>
      <c r="E18" s="15">
        <f>163.5*0.1+244*0.15*0.3+219*0.08*0.3+106.5*0.05+126.1*0.03</f>
        <v>41.69400000000001</v>
      </c>
      <c r="F18" s="16"/>
      <c r="G18" s="17"/>
      <c r="I18" s="18"/>
      <c r="J18" s="18"/>
    </row>
    <row r="19" spans="1:10" ht="14.25">
      <c r="A19" s="20" t="s">
        <v>30</v>
      </c>
      <c r="B19" s="21" t="s">
        <v>31</v>
      </c>
      <c r="C19" s="22"/>
      <c r="D19" s="14"/>
      <c r="E19" s="15"/>
      <c r="F19" s="16"/>
      <c r="G19" s="17"/>
      <c r="I19" s="18"/>
      <c r="J19" s="18"/>
    </row>
    <row r="20" spans="1:10" ht="39.75">
      <c r="A20" s="23">
        <v>12</v>
      </c>
      <c r="B20" s="19" t="s">
        <v>32</v>
      </c>
      <c r="C20" s="22" t="s">
        <v>33</v>
      </c>
      <c r="D20" s="14" t="s">
        <v>17</v>
      </c>
      <c r="E20" s="15">
        <v>531</v>
      </c>
      <c r="F20" s="16"/>
      <c r="G20" s="17"/>
      <c r="I20" s="18"/>
      <c r="J20" s="18"/>
    </row>
    <row r="21" spans="1:10" ht="39.75">
      <c r="A21" s="23">
        <v>13</v>
      </c>
      <c r="B21" s="19" t="s">
        <v>32</v>
      </c>
      <c r="C21" s="22" t="s">
        <v>34</v>
      </c>
      <c r="D21" s="14" t="s">
        <v>17</v>
      </c>
      <c r="E21" s="15">
        <f>163.5+8</f>
        <v>171.5</v>
      </c>
      <c r="F21" s="16"/>
      <c r="G21" s="17"/>
      <c r="I21" s="18"/>
      <c r="J21" s="18"/>
    </row>
    <row r="22" spans="1:10" ht="39.75">
      <c r="A22" s="23">
        <v>14</v>
      </c>
      <c r="B22" s="19" t="s">
        <v>32</v>
      </c>
      <c r="C22" s="22" t="s">
        <v>35</v>
      </c>
      <c r="D22" s="14" t="s">
        <v>17</v>
      </c>
      <c r="E22" s="15">
        <v>27</v>
      </c>
      <c r="F22" s="16"/>
      <c r="G22" s="17"/>
      <c r="I22" s="18"/>
      <c r="J22" s="18"/>
    </row>
    <row r="23" spans="1:10" ht="39.75">
      <c r="A23" s="23">
        <v>15</v>
      </c>
      <c r="B23" s="19" t="s">
        <v>32</v>
      </c>
      <c r="C23" s="22" t="s">
        <v>36</v>
      </c>
      <c r="D23" s="14" t="s">
        <v>17</v>
      </c>
      <c r="E23" s="15">
        <v>386</v>
      </c>
      <c r="F23" s="16"/>
      <c r="G23" s="17"/>
      <c r="I23" s="18"/>
      <c r="J23" s="18"/>
    </row>
    <row r="24" spans="1:10" ht="27">
      <c r="A24" s="23">
        <v>16</v>
      </c>
      <c r="B24" s="19" t="s">
        <v>32</v>
      </c>
      <c r="C24" s="22" t="s">
        <v>37</v>
      </c>
      <c r="D24" s="14" t="s">
        <v>29</v>
      </c>
      <c r="E24" s="15">
        <f>531*0.13+163.5*0.18+366*0.15+27*0.25</f>
        <v>160.11</v>
      </c>
      <c r="F24" s="16"/>
      <c r="G24" s="17"/>
      <c r="I24" s="18"/>
      <c r="J24" s="18"/>
    </row>
    <row r="25" spans="1:10" ht="14.25">
      <c r="A25" s="20" t="s">
        <v>38</v>
      </c>
      <c r="B25" s="21" t="s">
        <v>39</v>
      </c>
      <c r="C25" s="13"/>
      <c r="D25" s="14"/>
      <c r="E25" s="15"/>
      <c r="F25" s="16"/>
      <c r="G25" s="17"/>
      <c r="I25" s="18"/>
      <c r="J25" s="18"/>
    </row>
    <row r="26" spans="1:10" ht="63">
      <c r="A26" s="11">
        <v>17</v>
      </c>
      <c r="B26" s="14" t="s">
        <v>32</v>
      </c>
      <c r="C26" s="13" t="s">
        <v>40</v>
      </c>
      <c r="D26" s="14" t="s">
        <v>17</v>
      </c>
      <c r="E26" s="15">
        <f>27+386+694.5+8</f>
        <v>1115.5</v>
      </c>
      <c r="F26" s="16"/>
      <c r="G26" s="17"/>
      <c r="I26" s="18"/>
      <c r="J26" s="18"/>
    </row>
    <row r="27" spans="1:10" ht="39.75">
      <c r="A27" s="11">
        <v>18</v>
      </c>
      <c r="B27" s="14" t="s">
        <v>41</v>
      </c>
      <c r="C27" s="22" t="s">
        <v>42</v>
      </c>
      <c r="D27" s="14" t="s">
        <v>17</v>
      </c>
      <c r="E27" s="15">
        <f>694.5+27+8</f>
        <v>729.5</v>
      </c>
      <c r="F27" s="16"/>
      <c r="G27" s="17"/>
      <c r="I27" s="18"/>
      <c r="J27" s="18"/>
    </row>
    <row r="28" spans="1:10" ht="39.75">
      <c r="A28" s="11">
        <v>19</v>
      </c>
      <c r="B28" s="14" t="s">
        <v>41</v>
      </c>
      <c r="C28" s="22" t="s">
        <v>43</v>
      </c>
      <c r="D28" s="14" t="s">
        <v>17</v>
      </c>
      <c r="E28" s="15">
        <v>386</v>
      </c>
      <c r="F28" s="16"/>
      <c r="G28" s="17"/>
      <c r="I28" s="18"/>
      <c r="J28" s="18"/>
    </row>
    <row r="29" spans="1:10" ht="14.25">
      <c r="A29" s="20" t="s">
        <v>44</v>
      </c>
      <c r="B29" s="21" t="s">
        <v>45</v>
      </c>
      <c r="C29" s="13"/>
      <c r="D29" s="14"/>
      <c r="E29" s="15"/>
      <c r="F29" s="16"/>
      <c r="G29" s="17"/>
      <c r="I29" s="18"/>
      <c r="J29" s="18"/>
    </row>
    <row r="30" spans="1:10" ht="39.75">
      <c r="A30" s="11">
        <v>20</v>
      </c>
      <c r="B30" s="14" t="s">
        <v>46</v>
      </c>
      <c r="C30" s="13" t="s">
        <v>47</v>
      </c>
      <c r="D30" s="14" t="s">
        <v>48</v>
      </c>
      <c r="E30" s="15">
        <v>244</v>
      </c>
      <c r="F30" s="16"/>
      <c r="G30" s="17"/>
      <c r="I30" s="18"/>
      <c r="J30" s="18"/>
    </row>
    <row r="31" spans="1:10" ht="39.75">
      <c r="A31" s="11">
        <v>21</v>
      </c>
      <c r="B31" s="14" t="s">
        <v>49</v>
      </c>
      <c r="C31" s="13" t="s">
        <v>50</v>
      </c>
      <c r="D31" s="14" t="s">
        <v>48</v>
      </c>
      <c r="E31" s="15">
        <v>235.5</v>
      </c>
      <c r="F31" s="16"/>
      <c r="G31" s="17"/>
      <c r="I31" s="18"/>
      <c r="J31" s="18"/>
    </row>
    <row r="32" spans="1:10" ht="14.25">
      <c r="A32" s="20" t="s">
        <v>51</v>
      </c>
      <c r="B32" s="21" t="s">
        <v>52</v>
      </c>
      <c r="C32" s="13"/>
      <c r="D32" s="14"/>
      <c r="E32" s="15"/>
      <c r="F32" s="16"/>
      <c r="G32" s="17"/>
      <c r="I32" s="18"/>
      <c r="J32" s="18"/>
    </row>
    <row r="33" spans="1:10" ht="27">
      <c r="A33" s="11">
        <v>22</v>
      </c>
      <c r="B33" s="19" t="s">
        <v>53</v>
      </c>
      <c r="C33" s="13" t="s">
        <v>54</v>
      </c>
      <c r="D33" s="14" t="s">
        <v>17</v>
      </c>
      <c r="E33" s="15">
        <v>748.5</v>
      </c>
      <c r="F33" s="16"/>
      <c r="G33" s="17"/>
      <c r="I33" s="18"/>
      <c r="J33" s="18"/>
    </row>
    <row r="34" spans="1:10" ht="39.75">
      <c r="A34" s="11">
        <v>23</v>
      </c>
      <c r="B34" s="14" t="s">
        <v>55</v>
      </c>
      <c r="C34" s="13" t="s">
        <v>56</v>
      </c>
      <c r="D34" s="14" t="s">
        <v>17</v>
      </c>
      <c r="E34" s="15">
        <v>748.5</v>
      </c>
      <c r="F34" s="16"/>
      <c r="G34" s="17"/>
      <c r="I34" s="18"/>
      <c r="J34" s="18"/>
    </row>
    <row r="35" spans="1:10" ht="27">
      <c r="A35" s="11">
        <v>24</v>
      </c>
      <c r="B35" s="14" t="s">
        <v>55</v>
      </c>
      <c r="C35" s="13" t="s">
        <v>57</v>
      </c>
      <c r="D35" s="14" t="s">
        <v>17</v>
      </c>
      <c r="E35" s="15">
        <v>748.5</v>
      </c>
      <c r="F35" s="16"/>
      <c r="G35" s="17"/>
      <c r="I35" s="18"/>
      <c r="J35" s="18"/>
    </row>
    <row r="36" spans="1:10" ht="39.75">
      <c r="A36" s="11">
        <v>25</v>
      </c>
      <c r="B36" s="19" t="s">
        <v>53</v>
      </c>
      <c r="C36" s="13" t="s">
        <v>58</v>
      </c>
      <c r="D36" s="14" t="s">
        <v>17</v>
      </c>
      <c r="E36" s="15">
        <v>386</v>
      </c>
      <c r="F36" s="16"/>
      <c r="G36" s="17"/>
      <c r="I36" s="18"/>
      <c r="J36" s="18"/>
    </row>
    <row r="37" spans="1:10" ht="39.75">
      <c r="A37" s="11">
        <v>26</v>
      </c>
      <c r="B37" s="14" t="s">
        <v>59</v>
      </c>
      <c r="C37" s="13" t="s">
        <v>60</v>
      </c>
      <c r="D37" s="14" t="s">
        <v>17</v>
      </c>
      <c r="E37" s="15">
        <v>27</v>
      </c>
      <c r="F37" s="16"/>
      <c r="G37" s="17"/>
      <c r="I37" s="18"/>
      <c r="J37" s="18"/>
    </row>
    <row r="38" spans="1:10" ht="14.25">
      <c r="A38" s="20" t="s">
        <v>61</v>
      </c>
      <c r="B38" s="21" t="s">
        <v>62</v>
      </c>
      <c r="C38" s="13"/>
      <c r="D38" s="14"/>
      <c r="E38" s="15"/>
      <c r="F38" s="16"/>
      <c r="G38" s="17"/>
      <c r="I38" s="18"/>
      <c r="J38" s="18"/>
    </row>
    <row r="39" spans="1:10" ht="14.25">
      <c r="A39" s="23">
        <v>27</v>
      </c>
      <c r="B39" s="14" t="s">
        <v>63</v>
      </c>
      <c r="C39" s="13" t="s">
        <v>64</v>
      </c>
      <c r="D39" s="14" t="s">
        <v>65</v>
      </c>
      <c r="E39" s="15">
        <v>2</v>
      </c>
      <c r="F39" s="16"/>
      <c r="G39" s="17"/>
      <c r="I39" s="18"/>
      <c r="J39" s="18"/>
    </row>
    <row r="40" spans="1:10" ht="27">
      <c r="A40" s="23">
        <v>28</v>
      </c>
      <c r="B40" s="14" t="s">
        <v>63</v>
      </c>
      <c r="C40" s="13" t="s">
        <v>66</v>
      </c>
      <c r="D40" s="14" t="s">
        <v>65</v>
      </c>
      <c r="E40" s="15">
        <v>2</v>
      </c>
      <c r="F40" s="16"/>
      <c r="G40" s="17"/>
      <c r="I40" s="18"/>
      <c r="J40" s="18"/>
    </row>
    <row r="41" spans="1:10" ht="27">
      <c r="A41" s="23">
        <v>29</v>
      </c>
      <c r="B41" s="14" t="s">
        <v>63</v>
      </c>
      <c r="C41" s="13" t="s">
        <v>67</v>
      </c>
      <c r="D41" s="14" t="s">
        <v>65</v>
      </c>
      <c r="E41" s="15">
        <v>2</v>
      </c>
      <c r="F41" s="16"/>
      <c r="G41" s="17"/>
      <c r="I41" s="18"/>
      <c r="J41" s="18"/>
    </row>
    <row r="42" spans="1:10" ht="27">
      <c r="A42" s="23">
        <v>30</v>
      </c>
      <c r="B42" s="14" t="s">
        <v>63</v>
      </c>
      <c r="C42" s="13" t="s">
        <v>68</v>
      </c>
      <c r="D42" s="14" t="s">
        <v>65</v>
      </c>
      <c r="E42" s="15">
        <v>4</v>
      </c>
      <c r="F42" s="16"/>
      <c r="G42" s="17"/>
      <c r="I42" s="18"/>
      <c r="J42" s="18"/>
    </row>
    <row r="43" spans="1:10" ht="14.25">
      <c r="A43" s="20" t="s">
        <v>69</v>
      </c>
      <c r="B43" s="21" t="s">
        <v>70</v>
      </c>
      <c r="C43" s="13"/>
      <c r="D43" s="14"/>
      <c r="E43" s="15"/>
      <c r="F43" s="16"/>
      <c r="G43" s="17"/>
      <c r="I43" s="24"/>
      <c r="J43" s="18"/>
    </row>
    <row r="44" spans="1:10" ht="75">
      <c r="A44" s="25">
        <v>31</v>
      </c>
      <c r="B44" s="26" t="s">
        <v>71</v>
      </c>
      <c r="C44" s="27" t="s">
        <v>72</v>
      </c>
      <c r="D44" s="26" t="s">
        <v>29</v>
      </c>
      <c r="E44" s="28">
        <f>8.27+6.94</f>
        <v>15.21</v>
      </c>
      <c r="F44" s="29"/>
      <c r="G44" s="30"/>
      <c r="I44" s="18"/>
      <c r="J44" s="18"/>
    </row>
    <row r="45" spans="1:10" ht="39.75">
      <c r="A45" s="11">
        <v>32</v>
      </c>
      <c r="B45" s="14" t="s">
        <v>73</v>
      </c>
      <c r="C45" s="13" t="s">
        <v>74</v>
      </c>
      <c r="D45" s="14" t="s">
        <v>22</v>
      </c>
      <c r="E45" s="15">
        <v>15.5</v>
      </c>
      <c r="F45" s="16"/>
      <c r="G45" s="17"/>
      <c r="I45" s="18"/>
      <c r="J45" s="18"/>
    </row>
    <row r="46" spans="1:10" ht="39.75">
      <c r="A46" s="25">
        <v>33</v>
      </c>
      <c r="B46" s="14" t="s">
        <v>73</v>
      </c>
      <c r="C46" s="13" t="s">
        <v>75</v>
      </c>
      <c r="D46" s="14" t="s">
        <v>22</v>
      </c>
      <c r="E46" s="15">
        <v>109</v>
      </c>
      <c r="F46" s="16"/>
      <c r="G46" s="17"/>
      <c r="I46" s="18"/>
      <c r="J46" s="18"/>
    </row>
    <row r="47" spans="1:11" ht="39.75">
      <c r="A47" s="11">
        <v>34</v>
      </c>
      <c r="B47" s="14" t="s">
        <v>73</v>
      </c>
      <c r="C47" s="13" t="s">
        <v>76</v>
      </c>
      <c r="D47" s="14" t="s">
        <v>65</v>
      </c>
      <c r="E47" s="15">
        <v>2</v>
      </c>
      <c r="F47" s="16"/>
      <c r="G47" s="17"/>
      <c r="I47" s="18"/>
      <c r="J47" s="18"/>
      <c r="K47" s="18"/>
    </row>
    <row r="48" spans="1:11" ht="51">
      <c r="A48" s="25">
        <v>35</v>
      </c>
      <c r="B48" s="14" t="s">
        <v>73</v>
      </c>
      <c r="C48" s="13" t="s">
        <v>77</v>
      </c>
      <c r="D48" s="14" t="s">
        <v>65</v>
      </c>
      <c r="E48" s="15">
        <v>4</v>
      </c>
      <c r="F48" s="16"/>
      <c r="G48" s="17"/>
      <c r="I48" s="18"/>
      <c r="J48" s="18"/>
      <c r="K48" s="18"/>
    </row>
    <row r="49" spans="1:11" ht="27">
      <c r="A49" s="11">
        <v>36</v>
      </c>
      <c r="B49" s="14" t="s">
        <v>73</v>
      </c>
      <c r="C49" s="13" t="s">
        <v>78</v>
      </c>
      <c r="D49" s="14" t="s">
        <v>29</v>
      </c>
      <c r="E49" s="15">
        <f>1*0.2*(109+12.5)</f>
        <v>24.3</v>
      </c>
      <c r="F49" s="16"/>
      <c r="G49" s="17"/>
      <c r="I49" s="18"/>
      <c r="J49" s="18"/>
      <c r="K49" s="18"/>
    </row>
    <row r="50" spans="1:11" ht="27">
      <c r="A50" s="25">
        <v>37</v>
      </c>
      <c r="B50" s="14" t="s">
        <v>73</v>
      </c>
      <c r="C50" s="13" t="s">
        <v>79</v>
      </c>
      <c r="D50" s="14" t="s">
        <v>29</v>
      </c>
      <c r="E50" s="15">
        <f>3.14*0.75*0.75*0.15*2</f>
        <v>0.529875</v>
      </c>
      <c r="F50" s="16"/>
      <c r="G50" s="17"/>
      <c r="I50" s="18"/>
      <c r="J50" s="18"/>
      <c r="K50" s="18"/>
    </row>
    <row r="51" spans="1:11" ht="27">
      <c r="A51" s="11">
        <v>38</v>
      </c>
      <c r="B51" s="14" t="s">
        <v>73</v>
      </c>
      <c r="C51" s="13" t="s">
        <v>80</v>
      </c>
      <c r="D51" s="14" t="s">
        <v>29</v>
      </c>
      <c r="E51" s="15">
        <f>3.14*0.35*0.35*0.1*4</f>
        <v>0.15386000000000005</v>
      </c>
      <c r="F51" s="16"/>
      <c r="G51" s="17"/>
      <c r="I51" s="18"/>
      <c r="J51" s="18"/>
      <c r="K51" s="18"/>
    </row>
    <row r="52" spans="1:11" ht="63">
      <c r="A52" s="25">
        <v>39</v>
      </c>
      <c r="B52" s="14" t="s">
        <v>73</v>
      </c>
      <c r="C52" s="13" t="s">
        <v>81</v>
      </c>
      <c r="D52" s="14" t="s">
        <v>29</v>
      </c>
      <c r="E52" s="15">
        <f>((0.25+0.3)*12.5+(0.32+0.32)*109)-9.15</f>
        <v>67.485</v>
      </c>
      <c r="F52" s="16"/>
      <c r="G52" s="17"/>
      <c r="I52" s="18"/>
      <c r="J52" s="18"/>
      <c r="K52" s="18"/>
    </row>
    <row r="53" spans="1:10" ht="39.75">
      <c r="A53" s="11">
        <v>40</v>
      </c>
      <c r="B53" s="26" t="s">
        <v>73</v>
      </c>
      <c r="C53" s="27" t="s">
        <v>82</v>
      </c>
      <c r="D53" s="26" t="s">
        <v>29</v>
      </c>
      <c r="E53" s="28">
        <f>110.98+72.85+8.5+9.99+37.29+10.63+10.55-67.49-3.05-10.63-68</f>
        <v>111.61999999999995</v>
      </c>
      <c r="F53" s="29"/>
      <c r="G53" s="30"/>
      <c r="I53" s="18"/>
      <c r="J53" s="18"/>
    </row>
    <row r="54" spans="1:10" ht="14.25">
      <c r="A54" s="11"/>
      <c r="B54" s="26"/>
      <c r="C54" s="27" t="s">
        <v>83</v>
      </c>
      <c r="D54" s="26"/>
      <c r="E54" s="28"/>
      <c r="F54" s="29"/>
      <c r="G54" s="30"/>
      <c r="I54" s="18"/>
      <c r="J54" s="18"/>
    </row>
    <row r="55" spans="1:10" ht="14.25">
      <c r="A55" s="11"/>
      <c r="B55" s="26"/>
      <c r="C55" s="27" t="s">
        <v>84</v>
      </c>
      <c r="D55" s="26"/>
      <c r="E55" s="28"/>
      <c r="F55" s="29"/>
      <c r="G55" s="30"/>
      <c r="I55" s="18"/>
      <c r="J55" s="18"/>
    </row>
    <row r="56" spans="1:10" ht="14.25">
      <c r="A56" s="11"/>
      <c r="B56" s="26"/>
      <c r="C56" s="27" t="s">
        <v>85</v>
      </c>
      <c r="D56" s="26"/>
      <c r="E56" s="28"/>
      <c r="F56" s="29"/>
      <c r="G56" s="30"/>
      <c r="I56" s="18"/>
      <c r="J56" s="18"/>
    </row>
    <row r="57" spans="1:10" ht="14.25">
      <c r="A57" s="11"/>
      <c r="B57" s="26"/>
      <c r="C57" s="27" t="s">
        <v>86</v>
      </c>
      <c r="D57" s="26"/>
      <c r="E57" s="28"/>
      <c r="F57" s="29"/>
      <c r="G57" s="30"/>
      <c r="I57" s="18"/>
      <c r="J57" s="18"/>
    </row>
    <row r="58" spans="1:10" ht="14.25">
      <c r="A58" s="11"/>
      <c r="B58" s="26"/>
      <c r="C58" s="27" t="s">
        <v>87</v>
      </c>
      <c r="D58" s="26"/>
      <c r="E58" s="28"/>
      <c r="F58" s="29"/>
      <c r="G58" s="30"/>
      <c r="I58" s="18"/>
      <c r="J58" s="18"/>
    </row>
    <row r="59" spans="1:10" ht="14.25">
      <c r="A59" s="11"/>
      <c r="B59" s="26"/>
      <c r="C59" s="27" t="s">
        <v>88</v>
      </c>
      <c r="D59" s="26"/>
      <c r="E59" s="28"/>
      <c r="F59" s="29"/>
      <c r="G59" s="30"/>
      <c r="I59" s="18"/>
      <c r="J59" s="18"/>
    </row>
    <row r="60" spans="1:10" ht="14.25">
      <c r="A60" s="11"/>
      <c r="B60" s="26"/>
      <c r="C60" s="27" t="s">
        <v>89</v>
      </c>
      <c r="D60" s="26"/>
      <c r="E60" s="28"/>
      <c r="F60" s="29"/>
      <c r="G60" s="30"/>
      <c r="I60" s="18"/>
      <c r="J60" s="18"/>
    </row>
    <row r="61" spans="1:10" ht="14.25">
      <c r="A61" s="11"/>
      <c r="B61" s="26"/>
      <c r="C61" s="27" t="s">
        <v>90</v>
      </c>
      <c r="D61" s="26"/>
      <c r="E61" s="28"/>
      <c r="F61" s="29"/>
      <c r="G61" s="30"/>
      <c r="I61" s="18"/>
      <c r="J61" s="18"/>
    </row>
    <row r="62" spans="1:10" ht="14.25">
      <c r="A62" s="11"/>
      <c r="B62" s="26"/>
      <c r="C62" s="27" t="s">
        <v>91</v>
      </c>
      <c r="D62" s="26"/>
      <c r="E62" s="28"/>
      <c r="F62" s="29"/>
      <c r="G62" s="30"/>
      <c r="I62" s="18"/>
      <c r="J62" s="18"/>
    </row>
    <row r="63" spans="1:10" ht="14.25">
      <c r="A63" s="11"/>
      <c r="B63" s="26"/>
      <c r="C63" s="27" t="s">
        <v>92</v>
      </c>
      <c r="D63" s="26"/>
      <c r="E63" s="28"/>
      <c r="F63" s="29"/>
      <c r="G63" s="30"/>
      <c r="I63" s="18"/>
      <c r="J63" s="18"/>
    </row>
    <row r="64" spans="1:10" ht="14.25">
      <c r="A64" s="11"/>
      <c r="B64" s="26"/>
      <c r="C64" s="27" t="s">
        <v>93</v>
      </c>
      <c r="D64" s="26"/>
      <c r="E64" s="28"/>
      <c r="F64" s="29"/>
      <c r="G64" s="30"/>
      <c r="I64" s="18"/>
      <c r="J64" s="18"/>
    </row>
    <row r="65" spans="1:10" ht="25.5">
      <c r="A65" s="11"/>
      <c r="B65" s="26"/>
      <c r="C65" s="27" t="s">
        <v>94</v>
      </c>
      <c r="D65" s="26"/>
      <c r="E65" s="28"/>
      <c r="F65" s="29"/>
      <c r="G65" s="30"/>
      <c r="I65" s="18"/>
      <c r="J65" s="18"/>
    </row>
    <row r="66" spans="1:10" ht="14.25">
      <c r="A66" s="11"/>
      <c r="B66" s="26"/>
      <c r="C66" s="27" t="s">
        <v>95</v>
      </c>
      <c r="D66" s="26"/>
      <c r="E66" s="28"/>
      <c r="F66" s="29"/>
      <c r="G66" s="30"/>
      <c r="I66" s="18"/>
      <c r="J66" s="18"/>
    </row>
    <row r="67" spans="1:10" ht="14.25">
      <c r="A67" s="11"/>
      <c r="B67" s="26"/>
      <c r="C67" s="27" t="s">
        <v>96</v>
      </c>
      <c r="D67" s="26"/>
      <c r="E67" s="28"/>
      <c r="F67" s="29"/>
      <c r="G67" s="30"/>
      <c r="I67" s="18"/>
      <c r="J67" s="18"/>
    </row>
    <row r="68" spans="1:10" ht="14.25">
      <c r="A68" s="25">
        <v>41</v>
      </c>
      <c r="B68" s="26" t="s">
        <v>73</v>
      </c>
      <c r="C68" s="22" t="s">
        <v>97</v>
      </c>
      <c r="D68" s="14" t="s">
        <v>22</v>
      </c>
      <c r="E68" s="15">
        <v>190</v>
      </c>
      <c r="F68" s="16"/>
      <c r="G68" s="17"/>
      <c r="I68" s="18"/>
      <c r="J68" s="18"/>
    </row>
    <row r="69" spans="1:10" ht="14.25">
      <c r="A69" s="11">
        <v>42</v>
      </c>
      <c r="B69" s="26" t="s">
        <v>73</v>
      </c>
      <c r="C69" s="22" t="s">
        <v>98</v>
      </c>
      <c r="D69" s="14" t="s">
        <v>22</v>
      </c>
      <c r="E69" s="15">
        <v>12.5</v>
      </c>
      <c r="F69" s="16"/>
      <c r="G69" s="17"/>
      <c r="I69" s="18"/>
      <c r="J69" s="18"/>
    </row>
    <row r="70" spans="1:10" ht="27">
      <c r="A70" s="25">
        <v>43</v>
      </c>
      <c r="B70" s="26" t="s">
        <v>73</v>
      </c>
      <c r="C70" s="22" t="s">
        <v>99</v>
      </c>
      <c r="D70" s="14" t="s">
        <v>17</v>
      </c>
      <c r="E70" s="15">
        <f>(3.14*0.75*0.75*2)+(3.14*0.5*0.35*4)</f>
        <v>5.7305</v>
      </c>
      <c r="F70" s="16"/>
      <c r="G70" s="17"/>
      <c r="I70" s="18"/>
      <c r="J70" s="18"/>
    </row>
    <row r="71" spans="1:10" ht="14.25">
      <c r="A71" s="11">
        <v>44</v>
      </c>
      <c r="B71" s="26" t="s">
        <v>73</v>
      </c>
      <c r="C71" s="22" t="s">
        <v>100</v>
      </c>
      <c r="D71" s="14" t="s">
        <v>65</v>
      </c>
      <c r="E71" s="15">
        <v>2</v>
      </c>
      <c r="F71" s="16"/>
      <c r="G71" s="17"/>
      <c r="I71" s="18"/>
      <c r="J71" s="18"/>
    </row>
    <row r="72" spans="1:10" ht="27">
      <c r="A72" s="25">
        <v>45</v>
      </c>
      <c r="B72" s="26" t="s">
        <v>73</v>
      </c>
      <c r="C72" s="13" t="s">
        <v>101</v>
      </c>
      <c r="D72" s="14" t="s">
        <v>65</v>
      </c>
      <c r="E72" s="15">
        <v>4</v>
      </c>
      <c r="F72" s="16"/>
      <c r="G72" s="17"/>
      <c r="I72" s="18"/>
      <c r="J72" s="18"/>
    </row>
    <row r="73" spans="1:7" ht="14.25">
      <c r="A73" s="11">
        <v>46</v>
      </c>
      <c r="B73" s="26" t="s">
        <v>73</v>
      </c>
      <c r="C73" s="31" t="s">
        <v>102</v>
      </c>
      <c r="D73" s="31" t="s">
        <v>103</v>
      </c>
      <c r="E73" s="32">
        <v>6</v>
      </c>
      <c r="F73" s="33"/>
      <c r="G73" s="17"/>
    </row>
    <row r="74" spans="1:7" ht="14.25">
      <c r="A74" s="34">
        <v>47</v>
      </c>
      <c r="B74" s="35" t="s">
        <v>73</v>
      </c>
      <c r="C74" s="36" t="s">
        <v>104</v>
      </c>
      <c r="D74" s="36" t="s">
        <v>105</v>
      </c>
      <c r="E74" s="37">
        <v>1</v>
      </c>
      <c r="F74" s="38"/>
      <c r="G74" s="39"/>
    </row>
    <row r="75" ht="12.75">
      <c r="C75" s="40"/>
    </row>
    <row r="76" spans="1:10" ht="20.25" customHeight="1">
      <c r="A76" s="41"/>
      <c r="B76" s="42"/>
      <c r="C76" s="43" t="s">
        <v>106</v>
      </c>
      <c r="D76" s="44" t="s">
        <v>107</v>
      </c>
      <c r="E76" s="44"/>
      <c r="F76" s="44"/>
      <c r="G76" s="45">
        <f>SUM(G8:G75)</f>
        <v>0</v>
      </c>
      <c r="I76" s="18"/>
      <c r="J76" s="18"/>
    </row>
    <row r="78" ht="12.75" customHeight="1"/>
    <row r="79" ht="12.75" customHeight="1"/>
    <row r="81" ht="12.75" customHeight="1"/>
    <row r="82" ht="12.75" customHeight="1"/>
  </sheetData>
  <sheetProtection selectLockedCells="1" selectUnlockedCells="1"/>
  <mergeCells count="12">
    <mergeCell ref="A5:A6"/>
    <mergeCell ref="B5:B6"/>
    <mergeCell ref="C5:C6"/>
    <mergeCell ref="D5:E5"/>
    <mergeCell ref="F5:F6"/>
    <mergeCell ref="G5:G6"/>
    <mergeCell ref="A53:A67"/>
    <mergeCell ref="B53:B67"/>
    <mergeCell ref="D53:D67"/>
    <mergeCell ref="E53:E67"/>
    <mergeCell ref="F53:F67"/>
    <mergeCell ref="G53:G67"/>
  </mergeCells>
  <printOptions horizontalCentered="1"/>
  <pageMargins left="0.19652777777777777" right="0.19652777777777777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2015-04-14T18:11:54Z</cp:lastPrinted>
  <dcterms:modified xsi:type="dcterms:W3CDTF">2015-04-27T06:44:21Z</dcterms:modified>
  <cp:category/>
  <cp:version/>
  <cp:contentType/>
  <cp:contentStatus/>
  <cp:revision>50</cp:revision>
</cp:coreProperties>
</file>